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unoz1\Documents\EN GESTIÓN\Recursos Fisicos\Polizas\Póliza Deudores Vida\"/>
    </mc:Choice>
  </mc:AlternateContent>
  <workbookProtection workbookAlgorithmName="SHA-512" workbookHashValue="E8dqCvdQb1/EiubwaJJKDPWoosPs8OIPHX9FjhQsmyCViAoVuhf4TpazA7HbHmJlBDRGIVTQEm4JiM0DxherUw==" workbookSaltValue="T8EsT4dbJ9FEYZrA6om4Pw==" workbookSpinCount="100000" lockStructure="1"/>
  <bookViews>
    <workbookView xWindow="0" yWindow="0" windowWidth="15360" windowHeight="7755"/>
  </bookViews>
  <sheets>
    <sheet name="ENTREGA DE OFERTAS" sheetId="2" r:id="rId1"/>
    <sheet name="ADJUDICACION LICITACION" sheetId="1" r:id="rId2"/>
    <sheet name="RESUMEN ADJUDICACIO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Q17" i="1"/>
  <c r="Q16" i="1"/>
  <c r="Q19" i="1" s="1"/>
  <c r="W18" i="1"/>
  <c r="W17" i="1"/>
  <c r="W16" i="1"/>
  <c r="T11" i="1"/>
  <c r="T10" i="1"/>
  <c r="T9" i="1"/>
  <c r="T7" i="1"/>
  <c r="T6" i="1"/>
  <c r="N11" i="1"/>
  <c r="N10" i="1"/>
  <c r="N9" i="1"/>
  <c r="N7" i="1"/>
  <c r="N6" i="1"/>
  <c r="K18" i="1"/>
  <c r="K17" i="1"/>
  <c r="K16" i="1"/>
  <c r="K11" i="1"/>
  <c r="K10" i="1"/>
  <c r="K9" i="1"/>
  <c r="K7" i="1"/>
  <c r="K6" i="1"/>
  <c r="K12" i="1" s="1"/>
  <c r="B19" i="1"/>
  <c r="H18" i="1"/>
  <c r="H17" i="1"/>
  <c r="H16" i="1"/>
  <c r="E11" i="1"/>
  <c r="E10" i="1"/>
  <c r="E9" i="1"/>
  <c r="E7" i="1"/>
  <c r="E6" i="1"/>
  <c r="B12" i="1"/>
  <c r="J18" i="1"/>
  <c r="V18" i="1"/>
  <c r="V17" i="1"/>
  <c r="V16" i="1"/>
  <c r="P18" i="1"/>
  <c r="P17" i="1"/>
  <c r="P16" i="1"/>
  <c r="J17" i="1"/>
  <c r="J16" i="1"/>
  <c r="G18" i="1"/>
  <c r="G17" i="1"/>
  <c r="G16" i="1"/>
  <c r="S10" i="1"/>
  <c r="M10" i="1"/>
  <c r="J11" i="1"/>
  <c r="J10" i="1"/>
  <c r="J9" i="1"/>
  <c r="J8" i="1"/>
  <c r="J7" i="1"/>
  <c r="J6" i="1"/>
  <c r="D10" i="1"/>
  <c r="D9" i="1"/>
  <c r="M9" i="1"/>
  <c r="S9" i="1"/>
  <c r="H19" i="1" l="1"/>
  <c r="K19" i="1"/>
  <c r="W19" i="1"/>
  <c r="E12" i="1"/>
  <c r="M6" i="1" l="1"/>
  <c r="M7" i="1"/>
  <c r="M8" i="1"/>
  <c r="M11" i="1"/>
  <c r="N8" i="1" l="1"/>
  <c r="N12" i="1" s="1"/>
  <c r="D11" i="1" l="1"/>
  <c r="D8" i="1"/>
  <c r="D7" i="1"/>
  <c r="D6" i="1"/>
  <c r="T8" i="1"/>
  <c r="T12" i="1" s="1"/>
  <c r="S11" i="1" l="1"/>
  <c r="S8" i="1"/>
  <c r="S7" i="1"/>
  <c r="S6" i="1"/>
</calcChain>
</file>

<file path=xl/sharedStrings.xml><?xml version="1.0" encoding="utf-8"?>
<sst xmlns="http://schemas.openxmlformats.org/spreadsheetml/2006/main" count="239" uniqueCount="52">
  <si>
    <t>TASA ANUAL
OFRECIDA
POR MIL</t>
  </si>
  <si>
    <t>GRUPO N° 1 VIDA GRUPO DEUDORES</t>
  </si>
  <si>
    <t>CLIENTES DEUDORES CARTERA ORDINARIA</t>
  </si>
  <si>
    <t>CLIENTES DEUDORES SOBREGIROS</t>
  </si>
  <si>
    <t>EMPLEADOS DEUDORES</t>
  </si>
  <si>
    <t>TASA MENSUAL
OFRECIDA
POR MIL</t>
  </si>
  <si>
    <t>BASE
VALOR
ASEGURABLE</t>
  </si>
  <si>
    <t>PRIMA TOTAL ANUAL</t>
  </si>
  <si>
    <t>SEGMENTO</t>
  </si>
  <si>
    <r>
      <t xml:space="preserve">INMUEBLES DADOS EN GARANTÍAS SOBRE CRÉDITOS
</t>
    </r>
    <r>
      <rPr>
        <b/>
        <i/>
        <u/>
        <sz val="12"/>
        <rFont val="Arial Narrow"/>
        <family val="2"/>
      </rPr>
      <t>DEUDORES HIPOTECARIOS CLIENTES</t>
    </r>
  </si>
  <si>
    <r>
      <t xml:space="preserve">INMUEBLES DADOS EN GARANTÍAS SOBRE CRÉDITOS
</t>
    </r>
    <r>
      <rPr>
        <b/>
        <i/>
        <u/>
        <sz val="12"/>
        <rFont val="Arial Narrow"/>
        <family val="2"/>
      </rPr>
      <t>GARANTÍAS HIPOTECARIAS</t>
    </r>
  </si>
  <si>
    <r>
      <t xml:space="preserve">INMUEBLES DADOS EN GARANTÍAS SOBRE CRÉDITOS
</t>
    </r>
    <r>
      <rPr>
        <b/>
        <i/>
        <u/>
        <sz val="12"/>
        <rFont val="Arial Narrow"/>
        <family val="2"/>
      </rPr>
      <t>DEUDORES HIPOTECARIOS EMPLEADOS</t>
    </r>
  </si>
  <si>
    <t>TOTAL GRUPO N° 1 VIDA GRUPO DEUDORES</t>
  </si>
  <si>
    <t>NP</t>
  </si>
  <si>
    <t>COMPAÑÍA DE
 SEGUROS N° 1
POSITIVA COMPAÑÍA DE SEGUROS</t>
  </si>
  <si>
    <t xml:space="preserve">COMPAÑÍA DE
 SEGUROS N° 2
LIBERTY SEGUROS </t>
  </si>
  <si>
    <t>COMPAÑÍA DE
 SEGUROS N° 3
ASEGURADORA SOLIDARIA DE COLOMBIA</t>
  </si>
  <si>
    <t>COMPAÑÍA DE
 SEGUROS N° 4
SURAMERICANA DE SEGUROS</t>
  </si>
  <si>
    <t>COMPAÑÍA DE
 SEGUROS N° 5
SBS SEGUROS COLOMBIA</t>
  </si>
  <si>
    <t>REQUISITO</t>
  </si>
  <si>
    <t>HORA DE ENTREGA OFERTA</t>
  </si>
  <si>
    <t>COMPAÑÍA</t>
  </si>
  <si>
    <t>VIGENCIA</t>
  </si>
  <si>
    <t>ÍTEM</t>
  </si>
  <si>
    <t>GARANTÍA SERIEDAD DE LA OFERTA</t>
  </si>
  <si>
    <t>CARTA PRESENTACIÓN OFERTA (ANEXO 3)</t>
  </si>
  <si>
    <t>COMPAÑÍA DE
 SEGUROS N° 1
POSITIVA SEGUROS</t>
  </si>
  <si>
    <t>COMPAÑÍA DE
 SEGUROS N° 2
LIBERTY SEGUROS</t>
  </si>
  <si>
    <t>COMPAÑÍA DE
 SEGUROS N° 3
ASEGURADORA SOLIDARIA</t>
  </si>
  <si>
    <t>COMPAÑÍA DE
 SEGUROS N° 5
SBS SEGUROS</t>
  </si>
  <si>
    <t>COMPAÑÍA DE
 SEGUROS N° 7
AXA COLPATRIA S.A.</t>
  </si>
  <si>
    <t>GRUPO N° 2 INCENDIO DEUDORES</t>
  </si>
  <si>
    <t>INCENDIO Y TERREMOTO DEUDORES</t>
  </si>
  <si>
    <t>CORREDOR DE SEGUROS</t>
  </si>
  <si>
    <t>COMPAÑÍA DE
 SEGUROS N° 6
UNIÓN TEMPORAL SBS SEGUROS COLOMBIA Y HDI SEGUROS</t>
  </si>
  <si>
    <t>VALOR ASEGURADO</t>
  </si>
  <si>
    <t>CUMPLE</t>
  </si>
  <si>
    <t>ESTADO</t>
  </si>
  <si>
    <t>JARGU</t>
  </si>
  <si>
    <t>SEGUREXPO</t>
  </si>
  <si>
    <t>MUNDIAL</t>
  </si>
  <si>
    <t>COMPAÑÍA DE
 SEGUROS N° 6
AXA COLPATRIA S.A. - LA PREVISORA</t>
  </si>
  <si>
    <t>CLIENTES DEUDORES CRÉDITOS ROTATIVOS</t>
  </si>
  <si>
    <t>CLIENTES DEUDORES CRÉDITOS GARANTIZADOS</t>
  </si>
  <si>
    <t>CLIENTES DEUDORES TARJETAS DE CRÉDITO</t>
  </si>
  <si>
    <t>TOTAL GRUPO N° 2 INCENDIO DEUDORES</t>
  </si>
  <si>
    <t>PORCENTAJE COMISIÓN</t>
  </si>
  <si>
    <t>N/P</t>
  </si>
  <si>
    <t>JARGU S.A.</t>
  </si>
  <si>
    <t>ENTREGA DE OFERTAS</t>
  </si>
  <si>
    <t xml:space="preserve">ADJUDICACIÓN LICITACIÓN </t>
  </si>
  <si>
    <t>RESUMEN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</si>
</sst>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[$$-240A]#,##0;[Red]\-[$$-240A]#,##0"/>
    <numFmt numFmtId="166" formatCode="0.000"/>
    <numFmt numFmtId="167" formatCode="0.0000"/>
    <numFmt numFmtId="168" formatCode="[$$-240A]#,##0;\-[$$-240A]#,##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i/>
      <u/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 shrinkToFit="1"/>
    </xf>
    <xf numFmtId="165" fontId="2" fillId="0" borderId="7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165" fontId="1" fillId="3" borderId="1" xfId="0" applyNumberFormat="1" applyFont="1" applyFill="1" applyBorder="1" applyAlignment="1">
      <alignment vertical="center" wrapText="1" shrinkToFit="1"/>
    </xf>
    <xf numFmtId="2" fontId="3" fillId="0" borderId="1" xfId="0" applyNumberFormat="1" applyFont="1" applyFill="1" applyBorder="1" applyAlignment="1">
      <alignment horizontal="center" vertical="center" wrapText="1" shrinkToFit="1"/>
    </xf>
    <xf numFmtId="165" fontId="3" fillId="0" borderId="4" xfId="0" applyNumberFormat="1" applyFont="1" applyFill="1" applyBorder="1" applyAlignment="1">
      <alignment horizontal="right" vertical="center" wrapText="1" shrinkToFit="1"/>
    </xf>
    <xf numFmtId="165" fontId="1" fillId="0" borderId="1" xfId="0" applyNumberFormat="1" applyFont="1" applyBorder="1" applyAlignment="1">
      <alignment vertical="center"/>
    </xf>
    <xf numFmtId="165" fontId="1" fillId="3" borderId="9" xfId="0" applyNumberFormat="1" applyFont="1" applyFill="1" applyBorder="1" applyAlignment="1">
      <alignment vertical="center" wrapText="1" shrinkToFit="1"/>
    </xf>
    <xf numFmtId="165" fontId="1" fillId="4" borderId="11" xfId="0" applyNumberFormat="1" applyFont="1" applyFill="1" applyBorder="1" applyAlignment="1">
      <alignment vertical="center" wrapText="1" shrinkToFit="1"/>
    </xf>
    <xf numFmtId="0" fontId="3" fillId="4" borderId="11" xfId="0" applyFont="1" applyFill="1" applyBorder="1" applyAlignment="1">
      <alignment vertical="center" wrapText="1" shrinkToFit="1"/>
    </xf>
    <xf numFmtId="165" fontId="4" fillId="3" borderId="1" xfId="0" applyNumberFormat="1" applyFont="1" applyFill="1" applyBorder="1" applyAlignment="1">
      <alignment vertical="center" wrapText="1" shrinkToFit="1"/>
    </xf>
    <xf numFmtId="165" fontId="2" fillId="4" borderId="12" xfId="0" applyNumberFormat="1" applyFont="1" applyFill="1" applyBorder="1" applyAlignment="1">
      <alignment vertical="center" wrapText="1" shrinkToFit="1"/>
    </xf>
    <xf numFmtId="0" fontId="2" fillId="0" borderId="16" xfId="0" applyFont="1" applyFill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center" vertical="center" wrapText="1" shrinkToFi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13" xfId="0" applyNumberFormat="1" applyFont="1" applyFill="1" applyBorder="1" applyAlignment="1">
      <alignment horizontal="center" vertical="center" wrapText="1" shrinkToFit="1"/>
    </xf>
    <xf numFmtId="0" fontId="3" fillId="4" borderId="10" xfId="0" applyFont="1" applyFill="1" applyBorder="1" applyAlignment="1">
      <alignment vertical="center" wrapText="1" shrinkToFit="1"/>
    </xf>
    <xf numFmtId="165" fontId="2" fillId="0" borderId="12" xfId="0" applyNumberFormat="1" applyFont="1" applyFill="1" applyBorder="1" applyAlignment="1">
      <alignment vertical="center" wrapText="1" shrinkToFit="1"/>
    </xf>
    <xf numFmtId="0" fontId="3" fillId="5" borderId="10" xfId="0" applyFont="1" applyFill="1" applyBorder="1" applyAlignment="1">
      <alignment vertical="center" wrapText="1" shrinkToFit="1"/>
    </xf>
    <xf numFmtId="0" fontId="3" fillId="5" borderId="11" xfId="0" applyFont="1" applyFill="1" applyBorder="1" applyAlignment="1">
      <alignment vertical="center" wrapText="1" shrinkToFit="1"/>
    </xf>
    <xf numFmtId="2" fontId="3" fillId="5" borderId="3" xfId="0" applyNumberFormat="1" applyFont="1" applyFill="1" applyBorder="1" applyAlignment="1">
      <alignment horizontal="center" vertical="center" wrapText="1" shrinkToFit="1"/>
    </xf>
    <xf numFmtId="165" fontId="3" fillId="5" borderId="12" xfId="0" applyNumberFormat="1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vertical="center" wrapText="1" shrinkToFi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2" fontId="6" fillId="4" borderId="9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1" xfId="0" applyNumberFormat="1" applyFont="1" applyFill="1" applyBorder="1" applyAlignment="1">
      <alignment horizontal="center" vertical="center" wrapText="1" shrinkToFit="1"/>
    </xf>
    <xf numFmtId="166" fontId="3" fillId="0" borderId="1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vertical="center"/>
    </xf>
    <xf numFmtId="165" fontId="1" fillId="0" borderId="9" xfId="0" applyNumberFormat="1" applyFont="1" applyBorder="1" applyAlignment="1">
      <alignment vertical="center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13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2" fontId="3" fillId="5" borderId="13" xfId="0" applyNumberFormat="1" applyFont="1" applyFill="1" applyBorder="1" applyAlignment="1">
      <alignment horizontal="center" vertical="center" wrapText="1" shrinkToFit="1"/>
    </xf>
    <xf numFmtId="165" fontId="6" fillId="6" borderId="12" xfId="0" applyNumberFormat="1" applyFont="1" applyFill="1" applyBorder="1" applyAlignment="1">
      <alignment vertical="center" wrapText="1" shrinkToFit="1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168" fontId="1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2" fillId="0" borderId="19" xfId="0" applyFont="1" applyFill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2" fillId="0" borderId="18" xfId="0" applyFont="1" applyFill="1" applyBorder="1" applyAlignment="1">
      <alignment horizontal="left" vertical="center" wrapText="1" shrinkToFit="1"/>
    </xf>
    <xf numFmtId="0" fontId="2" fillId="0" borderId="19" xfId="0" applyFont="1" applyFill="1" applyBorder="1" applyAlignment="1">
      <alignment horizontal="left" vertical="center" wrapText="1" shrinkToFit="1"/>
    </xf>
    <xf numFmtId="0" fontId="1" fillId="0" borderId="19" xfId="0" applyFont="1" applyBorder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Fill="1" applyAlignment="1">
      <alignment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vertical="center" wrapText="1" shrinkToFit="1"/>
    </xf>
    <xf numFmtId="0" fontId="2" fillId="2" borderId="28" xfId="0" applyFont="1" applyFill="1" applyBorder="1" applyAlignment="1">
      <alignment vertical="center" wrapText="1" shrinkToFit="1"/>
    </xf>
    <xf numFmtId="0" fontId="1" fillId="3" borderId="29" xfId="0" applyFont="1" applyFill="1" applyBorder="1" applyAlignment="1">
      <alignment horizontal="left" vertical="center" wrapText="1" indent="1" shrinkToFit="1"/>
    </xf>
    <xf numFmtId="2" fontId="3" fillId="5" borderId="30" xfId="0" applyNumberFormat="1" applyFont="1" applyFill="1" applyBorder="1" applyAlignment="1">
      <alignment horizontal="center" vertical="center" wrapText="1" shrinkToFit="1"/>
    </xf>
    <xf numFmtId="0" fontId="1" fillId="0" borderId="29" xfId="0" applyFont="1" applyBorder="1" applyAlignment="1">
      <alignment horizontal="left" vertical="center" indent="1"/>
    </xf>
    <xf numFmtId="2" fontId="3" fillId="5" borderId="31" xfId="0" applyNumberFormat="1" applyFont="1" applyFill="1" applyBorder="1" applyAlignment="1">
      <alignment horizontal="center" vertical="center" wrapText="1" shrinkToFit="1"/>
    </xf>
    <xf numFmtId="0" fontId="1" fillId="3" borderId="32" xfId="0" applyFont="1" applyFill="1" applyBorder="1" applyAlignment="1">
      <alignment horizontal="left" vertical="center" wrapText="1" indent="1" shrinkToFit="1"/>
    </xf>
    <xf numFmtId="0" fontId="1" fillId="4" borderId="33" xfId="0" applyFont="1" applyFill="1" applyBorder="1" applyAlignment="1">
      <alignment horizontal="left" vertical="center" wrapText="1" indent="1" shrinkToFit="1"/>
    </xf>
    <xf numFmtId="165" fontId="3" fillId="5" borderId="34" xfId="0" applyNumberFormat="1" applyFont="1" applyFill="1" applyBorder="1" applyAlignment="1">
      <alignment vertical="center" wrapText="1" shrinkToFit="1"/>
    </xf>
    <xf numFmtId="0" fontId="2" fillId="0" borderId="35" xfId="0" applyFont="1" applyFill="1" applyBorder="1" applyAlignment="1">
      <alignment horizontal="left" vertical="center" shrinkToFit="1"/>
    </xf>
    <xf numFmtId="0" fontId="1" fillId="0" borderId="25" xfId="0" applyFont="1" applyBorder="1" applyAlignment="1">
      <alignment vertical="center"/>
    </xf>
    <xf numFmtId="0" fontId="2" fillId="2" borderId="36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left" vertical="center" shrinkToFit="1"/>
    </xf>
    <xf numFmtId="0" fontId="4" fillId="3" borderId="29" xfId="0" applyFont="1" applyFill="1" applyBorder="1" applyAlignment="1">
      <alignment vertical="center" wrapText="1" shrinkToFit="1"/>
    </xf>
    <xf numFmtId="165" fontId="3" fillId="0" borderId="37" xfId="0" applyNumberFormat="1" applyFont="1" applyFill="1" applyBorder="1" applyAlignment="1">
      <alignment horizontal="right" vertical="center" wrapText="1" shrinkToFit="1"/>
    </xf>
    <xf numFmtId="0" fontId="2" fillId="0" borderId="38" xfId="0" applyFont="1" applyFill="1" applyBorder="1" applyAlignment="1">
      <alignment vertical="center" wrapText="1" shrinkToFit="1"/>
    </xf>
    <xf numFmtId="165" fontId="1" fillId="4" borderId="39" xfId="0" applyNumberFormat="1" applyFont="1" applyFill="1" applyBorder="1" applyAlignment="1">
      <alignment vertical="center" wrapText="1" shrinkToFit="1"/>
    </xf>
    <xf numFmtId="0" fontId="3" fillId="5" borderId="40" xfId="0" applyFont="1" applyFill="1" applyBorder="1" applyAlignment="1">
      <alignment vertical="center" wrapText="1" shrinkToFit="1"/>
    </xf>
    <xf numFmtId="0" fontId="3" fillId="5" borderId="39" xfId="0" applyFont="1" applyFill="1" applyBorder="1" applyAlignment="1">
      <alignment vertical="center" wrapText="1" shrinkToFit="1"/>
    </xf>
    <xf numFmtId="165" fontId="3" fillId="5" borderId="41" xfId="0" applyNumberFormat="1" applyFont="1" applyFill="1" applyBorder="1" applyAlignment="1">
      <alignment vertical="center" wrapText="1" shrinkToFit="1"/>
    </xf>
    <xf numFmtId="0" fontId="3" fillId="0" borderId="40" xfId="0" applyFont="1" applyFill="1" applyBorder="1" applyAlignment="1">
      <alignment vertical="center" wrapText="1" shrinkToFit="1"/>
    </xf>
    <xf numFmtId="0" fontId="3" fillId="0" borderId="39" xfId="0" applyFont="1" applyFill="1" applyBorder="1" applyAlignment="1">
      <alignment vertical="center" wrapText="1" shrinkToFit="1"/>
    </xf>
    <xf numFmtId="165" fontId="3" fillId="0" borderId="41" xfId="0" applyNumberFormat="1" applyFont="1" applyFill="1" applyBorder="1" applyAlignment="1">
      <alignment vertical="center" wrapText="1" shrinkToFit="1"/>
    </xf>
    <xf numFmtId="165" fontId="3" fillId="6" borderId="41" xfId="0" applyNumberFormat="1" applyFont="1" applyFill="1" applyBorder="1" applyAlignment="1">
      <alignment vertical="center" wrapText="1" shrinkToFit="1"/>
    </xf>
    <xf numFmtId="165" fontId="3" fillId="0" borderId="42" xfId="0" applyNumberFormat="1" applyFont="1" applyFill="1" applyBorder="1" applyAlignment="1">
      <alignment vertical="center" wrapText="1" shrinkToFit="1"/>
    </xf>
    <xf numFmtId="0" fontId="1" fillId="0" borderId="0" xfId="0" applyFont="1" applyFill="1" applyBorder="1"/>
    <xf numFmtId="0" fontId="1" fillId="0" borderId="0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2" fontId="6" fillId="4" borderId="18" xfId="0" applyNumberFormat="1" applyFont="1" applyFill="1" applyBorder="1" applyAlignment="1">
      <alignment horizontal="center" vertical="center"/>
    </xf>
    <xf numFmtId="22" fontId="6" fillId="4" borderId="20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 wrapText="1" shrinkToFit="1"/>
    </xf>
    <xf numFmtId="165" fontId="2" fillId="0" borderId="24" xfId="0" applyNumberFormat="1" applyFont="1" applyFill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9" fontId="1" fillId="0" borderId="18" xfId="2" applyFont="1" applyBorder="1" applyAlignment="1">
      <alignment horizontal="center" vertical="center"/>
    </xf>
    <xf numFmtId="9" fontId="1" fillId="0" borderId="19" xfId="2" applyFont="1" applyBorder="1" applyAlignment="1">
      <alignment horizontal="center" vertical="center"/>
    </xf>
    <xf numFmtId="9" fontId="1" fillId="0" borderId="20" xfId="2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wrapText="1" shrinkToFit="1"/>
    </xf>
    <xf numFmtId="0" fontId="8" fillId="7" borderId="43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1" fillId="0" borderId="18" xfId="2" applyFont="1" applyBorder="1" applyAlignment="1">
      <alignment horizontal="center" vertical="center" wrapText="1" shrinkToFit="1"/>
    </xf>
    <xf numFmtId="9" fontId="1" fillId="0" borderId="20" xfId="2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wrapText="1" shrinkToFit="1"/>
    </xf>
    <xf numFmtId="165" fontId="3" fillId="0" borderId="18" xfId="0" applyNumberFormat="1" applyFont="1" applyFill="1" applyBorder="1" applyAlignment="1">
      <alignment horizontal="center" vertical="center" wrapText="1" shrinkToFit="1"/>
    </xf>
    <xf numFmtId="165" fontId="3" fillId="0" borderId="20" xfId="0" applyNumberFormat="1" applyFont="1" applyFill="1" applyBorder="1" applyAlignment="1">
      <alignment horizontal="center" vertical="center" wrapText="1" shrinkToFit="1"/>
    </xf>
    <xf numFmtId="165" fontId="1" fillId="5" borderId="18" xfId="0" applyNumberFormat="1" applyFont="1" applyFill="1" applyBorder="1" applyAlignment="1">
      <alignment horizontal="center" vertical="center" wrapText="1" shrinkToFit="1"/>
    </xf>
    <xf numFmtId="165" fontId="1" fillId="5" borderId="20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165" fontId="3" fillId="5" borderId="18" xfId="0" applyNumberFormat="1" applyFont="1" applyFill="1" applyBorder="1" applyAlignment="1">
      <alignment horizontal="center" vertical="center" wrapText="1" shrinkToFit="1"/>
    </xf>
    <xf numFmtId="165" fontId="3" fillId="5" borderId="20" xfId="0" applyNumberFormat="1" applyFont="1" applyFill="1" applyBorder="1" applyAlignment="1">
      <alignment horizontal="center" vertical="center" wrapText="1" shrinkToFit="1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69273</xdr:rowOff>
    </xdr:from>
    <xdr:to>
      <xdr:col>2</xdr:col>
      <xdr:colOff>345671</xdr:colOff>
      <xdr:row>1</xdr:row>
      <xdr:rowOff>34637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69273"/>
          <a:ext cx="4450079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43544</xdr:colOff>
      <xdr:row>0</xdr:row>
      <xdr:rowOff>0</xdr:rowOff>
    </xdr:from>
    <xdr:to>
      <xdr:col>0</xdr:col>
      <xdr:colOff>3540027</xdr:colOff>
      <xdr:row>0</xdr:row>
      <xdr:rowOff>598713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4" y="0"/>
          <a:ext cx="3496483" cy="598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2503168</xdr:colOff>
      <xdr:row>0</xdr:row>
      <xdr:rowOff>428625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3168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8"/>
  <sheetViews>
    <sheetView showGridLines="0" tabSelected="1" zoomScale="55" zoomScaleNormal="55" workbookViewId="0">
      <selection activeCell="C15" sqref="C14:C15"/>
    </sheetView>
  </sheetViews>
  <sheetFormatPr baseColWidth="10" defaultRowHeight="15.75" x14ac:dyDescent="0.25"/>
  <cols>
    <col min="1" max="1" width="8.125" style="28" bestFit="1" customWidth="1"/>
    <col min="2" max="2" width="48.25" style="28" bestFit="1" customWidth="1"/>
    <col min="3" max="3" width="15.625" style="28" bestFit="1" customWidth="1"/>
    <col min="4" max="4" width="27.125" style="28" bestFit="1" customWidth="1"/>
    <col min="5" max="6" width="11" style="28" bestFit="1" customWidth="1"/>
    <col min="7" max="7" width="15.625" style="28" bestFit="1" customWidth="1"/>
    <col min="8" max="8" width="27.125" style="28" bestFit="1" customWidth="1"/>
    <col min="9" max="9" width="11" style="28" bestFit="1" customWidth="1"/>
    <col min="10" max="10" width="10.625" style="28" bestFit="1" customWidth="1"/>
    <col min="11" max="11" width="15.625" style="28" bestFit="1" customWidth="1"/>
    <col min="12" max="12" width="27.125" style="28" bestFit="1" customWidth="1"/>
    <col min="13" max="13" width="11" style="28" bestFit="1" customWidth="1"/>
    <col min="14" max="14" width="10.625" style="28" bestFit="1" customWidth="1"/>
    <col min="15" max="15" width="15.625" style="28" bestFit="1" customWidth="1"/>
    <col min="16" max="16" width="27.125" style="28" bestFit="1" customWidth="1"/>
    <col min="17" max="17" width="11.5" style="28" bestFit="1" customWidth="1"/>
    <col min="18" max="18" width="11" style="28" bestFit="1" customWidth="1"/>
    <col min="19" max="19" width="15.625" style="28" bestFit="1" customWidth="1"/>
    <col min="20" max="20" width="27.125" style="28" bestFit="1" customWidth="1"/>
    <col min="21" max="21" width="11" style="28" bestFit="1" customWidth="1"/>
    <col min="22" max="22" width="10.625" style="28" bestFit="1" customWidth="1"/>
    <col min="23" max="23" width="15.625" style="28" bestFit="1" customWidth="1"/>
    <col min="24" max="24" width="27.125" style="28" bestFit="1" customWidth="1"/>
    <col min="25" max="25" width="11" style="28" bestFit="1" customWidth="1"/>
    <col min="26" max="26" width="10.625" style="28" bestFit="1" customWidth="1"/>
    <col min="27" max="27" width="15.625" style="28" bestFit="1" customWidth="1"/>
    <col min="28" max="28" width="27.125" style="28" bestFit="1" customWidth="1"/>
    <col min="29" max="29" width="11" style="28" bestFit="1" customWidth="1"/>
    <col min="30" max="30" width="10.625" style="28" bestFit="1" customWidth="1"/>
    <col min="31" max="16384" width="11" style="48"/>
  </cols>
  <sheetData>
    <row r="1" spans="1:30" ht="62.25" customHeight="1" x14ac:dyDescent="0.25"/>
    <row r="2" spans="1:30" ht="62.25" customHeight="1" x14ac:dyDescent="0.25"/>
    <row r="3" spans="1:30" ht="63.75" customHeight="1" x14ac:dyDescent="0.25">
      <c r="A3" s="96" t="s">
        <v>49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8"/>
    </row>
    <row r="4" spans="1:30" s="46" customFormat="1" ht="93" customHeight="1" x14ac:dyDescent="0.25">
      <c r="A4" s="33" t="s">
        <v>23</v>
      </c>
      <c r="B4" s="33" t="s">
        <v>19</v>
      </c>
      <c r="C4" s="93" t="s">
        <v>14</v>
      </c>
      <c r="D4" s="93"/>
      <c r="E4" s="93"/>
      <c r="F4" s="94"/>
      <c r="G4" s="93" t="s">
        <v>15</v>
      </c>
      <c r="H4" s="93"/>
      <c r="I4" s="93"/>
      <c r="J4" s="94"/>
      <c r="K4" s="93" t="s">
        <v>16</v>
      </c>
      <c r="L4" s="93"/>
      <c r="M4" s="93"/>
      <c r="N4" s="94"/>
      <c r="O4" s="93" t="s">
        <v>17</v>
      </c>
      <c r="P4" s="93"/>
      <c r="Q4" s="93"/>
      <c r="R4" s="94"/>
      <c r="S4" s="93" t="s">
        <v>18</v>
      </c>
      <c r="T4" s="93"/>
      <c r="U4" s="93"/>
      <c r="V4" s="94"/>
      <c r="W4" s="93" t="s">
        <v>34</v>
      </c>
      <c r="X4" s="93"/>
      <c r="Y4" s="93"/>
      <c r="Z4" s="94"/>
      <c r="AA4" s="93" t="s">
        <v>41</v>
      </c>
      <c r="AB4" s="93"/>
      <c r="AC4" s="93"/>
      <c r="AD4" s="94"/>
    </row>
    <row r="5" spans="1:30" s="46" customFormat="1" ht="51.75" customHeight="1" x14ac:dyDescent="0.25">
      <c r="A5" s="29">
        <v>1</v>
      </c>
      <c r="B5" s="29" t="s">
        <v>20</v>
      </c>
      <c r="C5" s="95">
        <v>43360.339583333334</v>
      </c>
      <c r="D5" s="95"/>
      <c r="E5" s="95"/>
      <c r="F5" s="95"/>
      <c r="G5" s="95">
        <v>43360.451388888891</v>
      </c>
      <c r="H5" s="95"/>
      <c r="I5" s="95"/>
      <c r="J5" s="95"/>
      <c r="K5" s="95">
        <v>43360.513888888891</v>
      </c>
      <c r="L5" s="95"/>
      <c r="M5" s="95"/>
      <c r="N5" s="95"/>
      <c r="O5" s="95">
        <v>43360.104166666664</v>
      </c>
      <c r="P5" s="95"/>
      <c r="Q5" s="95"/>
      <c r="R5" s="95"/>
      <c r="S5" s="95">
        <v>43360.649305555555</v>
      </c>
      <c r="T5" s="95"/>
      <c r="U5" s="95"/>
      <c r="V5" s="95"/>
      <c r="W5" s="95">
        <v>43360.65</v>
      </c>
      <c r="X5" s="95"/>
      <c r="Y5" s="95"/>
      <c r="Z5" s="95"/>
      <c r="AA5" s="95">
        <v>43360.65625</v>
      </c>
      <c r="AB5" s="95"/>
      <c r="AC5" s="95"/>
      <c r="AD5" s="95"/>
    </row>
    <row r="6" spans="1:30" s="47" customFormat="1" ht="51.75" customHeight="1" x14ac:dyDescent="0.25">
      <c r="A6" s="99">
        <v>2</v>
      </c>
      <c r="B6" s="99" t="s">
        <v>24</v>
      </c>
      <c r="C6" s="32" t="s">
        <v>21</v>
      </c>
      <c r="D6" s="32" t="s">
        <v>35</v>
      </c>
      <c r="E6" s="101" t="s">
        <v>22</v>
      </c>
      <c r="F6" s="102"/>
      <c r="G6" s="32" t="s">
        <v>21</v>
      </c>
      <c r="H6" s="32" t="s">
        <v>35</v>
      </c>
      <c r="I6" s="101" t="s">
        <v>22</v>
      </c>
      <c r="J6" s="102"/>
      <c r="K6" s="32" t="s">
        <v>21</v>
      </c>
      <c r="L6" s="32" t="s">
        <v>35</v>
      </c>
      <c r="M6" s="101" t="s">
        <v>22</v>
      </c>
      <c r="N6" s="102"/>
      <c r="O6" s="32" t="s">
        <v>21</v>
      </c>
      <c r="P6" s="32" t="s">
        <v>35</v>
      </c>
      <c r="Q6" s="101" t="s">
        <v>22</v>
      </c>
      <c r="R6" s="102"/>
      <c r="S6" s="32" t="s">
        <v>21</v>
      </c>
      <c r="T6" s="32" t="s">
        <v>35</v>
      </c>
      <c r="U6" s="101" t="s">
        <v>22</v>
      </c>
      <c r="V6" s="102"/>
      <c r="W6" s="32" t="s">
        <v>21</v>
      </c>
      <c r="X6" s="32" t="s">
        <v>35</v>
      </c>
      <c r="Y6" s="101" t="s">
        <v>22</v>
      </c>
      <c r="Z6" s="102"/>
      <c r="AA6" s="32" t="s">
        <v>21</v>
      </c>
      <c r="AB6" s="32" t="s">
        <v>35</v>
      </c>
      <c r="AC6" s="101" t="s">
        <v>22</v>
      </c>
      <c r="AD6" s="102"/>
    </row>
    <row r="7" spans="1:30" s="46" customFormat="1" ht="51.75" customHeight="1" x14ac:dyDescent="0.25">
      <c r="A7" s="100"/>
      <c r="B7" s="100"/>
      <c r="C7" s="29" t="s">
        <v>37</v>
      </c>
      <c r="D7" s="49">
        <v>600000000</v>
      </c>
      <c r="E7" s="30">
        <v>43360</v>
      </c>
      <c r="F7" s="30">
        <v>43456</v>
      </c>
      <c r="G7" s="29" t="s">
        <v>39</v>
      </c>
      <c r="H7" s="49">
        <v>600000000</v>
      </c>
      <c r="I7" s="30">
        <v>43360</v>
      </c>
      <c r="J7" s="30">
        <v>43451</v>
      </c>
      <c r="K7" s="29" t="s">
        <v>39</v>
      </c>
      <c r="L7" s="49">
        <v>600000000</v>
      </c>
      <c r="M7" s="30">
        <v>43360</v>
      </c>
      <c r="N7" s="30">
        <v>43451</v>
      </c>
      <c r="O7" s="29" t="s">
        <v>40</v>
      </c>
      <c r="P7" s="49">
        <v>600000000</v>
      </c>
      <c r="Q7" s="50">
        <v>43363</v>
      </c>
      <c r="R7" s="50">
        <v>43454</v>
      </c>
      <c r="S7" s="29" t="s">
        <v>39</v>
      </c>
      <c r="T7" s="49">
        <v>600000000</v>
      </c>
      <c r="U7" s="30">
        <v>43357</v>
      </c>
      <c r="V7" s="30">
        <v>43465</v>
      </c>
      <c r="W7" s="29" t="s">
        <v>39</v>
      </c>
      <c r="X7" s="49">
        <v>600000000</v>
      </c>
      <c r="Y7" s="30">
        <v>43357</v>
      </c>
      <c r="Z7" s="30">
        <v>43465</v>
      </c>
      <c r="AA7" s="29" t="s">
        <v>39</v>
      </c>
      <c r="AB7" s="49">
        <v>600000000</v>
      </c>
      <c r="AC7" s="30">
        <v>43360</v>
      </c>
      <c r="AD7" s="30">
        <v>43482</v>
      </c>
    </row>
    <row r="8" spans="1:30" s="46" customFormat="1" ht="51.75" customHeight="1" x14ac:dyDescent="0.25">
      <c r="A8" s="29">
        <v>3</v>
      </c>
      <c r="B8" s="31" t="s">
        <v>25</v>
      </c>
      <c r="C8" s="90" t="s">
        <v>36</v>
      </c>
      <c r="D8" s="91"/>
      <c r="E8" s="91"/>
      <c r="F8" s="92"/>
      <c r="G8" s="90" t="s">
        <v>36</v>
      </c>
      <c r="H8" s="91"/>
      <c r="I8" s="91"/>
      <c r="J8" s="92"/>
      <c r="K8" s="90" t="s">
        <v>36</v>
      </c>
      <c r="L8" s="91"/>
      <c r="M8" s="91"/>
      <c r="N8" s="92"/>
      <c r="O8" s="90" t="s">
        <v>36</v>
      </c>
      <c r="P8" s="91"/>
      <c r="Q8" s="91"/>
      <c r="R8" s="92"/>
      <c r="S8" s="90" t="s">
        <v>36</v>
      </c>
      <c r="T8" s="91"/>
      <c r="U8" s="91"/>
      <c r="V8" s="92"/>
      <c r="W8" s="90" t="s">
        <v>36</v>
      </c>
      <c r="X8" s="91"/>
      <c r="Y8" s="91"/>
      <c r="Z8" s="92"/>
      <c r="AA8" s="90" t="s">
        <v>36</v>
      </c>
      <c r="AB8" s="91"/>
      <c r="AC8" s="91"/>
      <c r="AD8" s="92"/>
    </row>
  </sheetData>
  <sheetProtection algorithmName="SHA-512" hashValue="Xhi85cfkWUbqEUBG3aUnIauX0QMHyfx6pLh/BHVoAiIyke6k1NQU+Q9bAtpwCp5uvjCjO5s8RCErQTifjbY94Q==" saltValue="O9SuGCQN4vgYi9m7+LyhOQ==" spinCount="100000" sheet="1" objects="1" scenarios="1"/>
  <mergeCells count="31">
    <mergeCell ref="A3:AD3"/>
    <mergeCell ref="B6:B7"/>
    <mergeCell ref="A6:A7"/>
    <mergeCell ref="AA8:AD8"/>
    <mergeCell ref="E6:F6"/>
    <mergeCell ref="I6:J6"/>
    <mergeCell ref="M6:N6"/>
    <mergeCell ref="Q6:R6"/>
    <mergeCell ref="U6:V6"/>
    <mergeCell ref="Y6:Z6"/>
    <mergeCell ref="AC6:AD6"/>
    <mergeCell ref="C8:F8"/>
    <mergeCell ref="G8:J8"/>
    <mergeCell ref="K8:N8"/>
    <mergeCell ref="O8:R8"/>
    <mergeCell ref="S8:V8"/>
    <mergeCell ref="W8:Z8"/>
    <mergeCell ref="AA4:AD4"/>
    <mergeCell ref="C5:F5"/>
    <mergeCell ref="G5:J5"/>
    <mergeCell ref="K5:N5"/>
    <mergeCell ref="O5:R5"/>
    <mergeCell ref="S5:V5"/>
    <mergeCell ref="W5:Z5"/>
    <mergeCell ref="AA5:AD5"/>
    <mergeCell ref="C4:F4"/>
    <mergeCell ref="G4:J4"/>
    <mergeCell ref="K4:N4"/>
    <mergeCell ref="O4:R4"/>
    <mergeCell ref="S4:V4"/>
    <mergeCell ref="W4:Z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23"/>
  <sheetViews>
    <sheetView showGridLines="0" zoomScale="70" zoomScaleNormal="70" workbookViewId="0">
      <selection activeCell="A9" sqref="A9"/>
    </sheetView>
  </sheetViews>
  <sheetFormatPr baseColWidth="10" defaultRowHeight="15.75" x14ac:dyDescent="0.25"/>
  <cols>
    <col min="1" max="1" width="56.25" style="1" bestFit="1" customWidth="1"/>
    <col min="2" max="2" width="16.625" style="2" customWidth="1"/>
    <col min="3" max="7" width="11.625" style="1" customWidth="1"/>
    <col min="8" max="8" width="12.625" style="1" customWidth="1"/>
    <col min="9" max="11" width="11.625" style="1" customWidth="1"/>
    <col min="12" max="13" width="11.625" style="37" customWidth="1"/>
    <col min="14" max="14" width="12.875" style="37" customWidth="1"/>
    <col min="15" max="19" width="11.625" style="1" customWidth="1"/>
    <col min="20" max="20" width="14.875" style="1" customWidth="1"/>
    <col min="21" max="23" width="11.625" style="1" customWidth="1"/>
    <col min="24" max="16384" width="11" style="1"/>
  </cols>
  <sheetData>
    <row r="1" spans="1:24" ht="57" customHeight="1" thickBot="1" x14ac:dyDescent="0.3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4" ht="57" customHeight="1" thickBot="1" x14ac:dyDescent="0.3">
      <c r="A2" s="117" t="s">
        <v>50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9"/>
    </row>
    <row r="3" spans="1:24" ht="63.75" customHeight="1" thickBot="1" x14ac:dyDescent="0.3">
      <c r="A3" s="115" t="s">
        <v>8</v>
      </c>
      <c r="B3" s="103" t="s">
        <v>6</v>
      </c>
      <c r="C3" s="106" t="s">
        <v>26</v>
      </c>
      <c r="D3" s="106"/>
      <c r="E3" s="107"/>
      <c r="F3" s="105" t="s">
        <v>27</v>
      </c>
      <c r="G3" s="106"/>
      <c r="H3" s="107"/>
      <c r="I3" s="105" t="s">
        <v>28</v>
      </c>
      <c r="J3" s="106"/>
      <c r="K3" s="107"/>
      <c r="L3" s="108" t="s">
        <v>17</v>
      </c>
      <c r="M3" s="109"/>
      <c r="N3" s="110"/>
      <c r="O3" s="105" t="s">
        <v>29</v>
      </c>
      <c r="P3" s="106"/>
      <c r="Q3" s="107"/>
      <c r="R3" s="105" t="s">
        <v>34</v>
      </c>
      <c r="S3" s="106"/>
      <c r="T3" s="107"/>
      <c r="U3" s="105" t="s">
        <v>30</v>
      </c>
      <c r="V3" s="106"/>
      <c r="W3" s="120"/>
    </row>
    <row r="4" spans="1:24" ht="63.75" thickBot="1" x14ac:dyDescent="0.3">
      <c r="A4" s="116"/>
      <c r="B4" s="104"/>
      <c r="C4" s="62" t="s">
        <v>0</v>
      </c>
      <c r="D4" s="6" t="s">
        <v>5</v>
      </c>
      <c r="E4" s="17" t="s">
        <v>7</v>
      </c>
      <c r="F4" s="16" t="s">
        <v>0</v>
      </c>
      <c r="G4" s="6" t="s">
        <v>5</v>
      </c>
      <c r="H4" s="17" t="s">
        <v>7</v>
      </c>
      <c r="I4" s="16" t="s">
        <v>0</v>
      </c>
      <c r="J4" s="6" t="s">
        <v>5</v>
      </c>
      <c r="K4" s="17" t="s">
        <v>7</v>
      </c>
      <c r="L4" s="16" t="s">
        <v>0</v>
      </c>
      <c r="M4" s="6" t="s">
        <v>5</v>
      </c>
      <c r="N4" s="17" t="s">
        <v>7</v>
      </c>
      <c r="O4" s="16" t="s">
        <v>0</v>
      </c>
      <c r="P4" s="6" t="s">
        <v>5</v>
      </c>
      <c r="Q4" s="17" t="s">
        <v>7</v>
      </c>
      <c r="R4" s="16" t="s">
        <v>0</v>
      </c>
      <c r="S4" s="6" t="s">
        <v>5</v>
      </c>
      <c r="T4" s="17" t="s">
        <v>7</v>
      </c>
      <c r="U4" s="16" t="s">
        <v>0</v>
      </c>
      <c r="V4" s="6" t="s">
        <v>5</v>
      </c>
      <c r="W4" s="6" t="s">
        <v>7</v>
      </c>
    </row>
    <row r="5" spans="1:24" ht="21.75" customHeight="1" x14ac:dyDescent="0.25">
      <c r="A5" s="63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64"/>
    </row>
    <row r="6" spans="1:24" ht="21.75" customHeight="1" x14ac:dyDescent="0.25">
      <c r="A6" s="65" t="s">
        <v>2</v>
      </c>
      <c r="B6" s="7">
        <v>44897560478.010017</v>
      </c>
      <c r="C6" s="18">
        <v>3.72</v>
      </c>
      <c r="D6" s="8">
        <f>C6/12</f>
        <v>0.31</v>
      </c>
      <c r="E6" s="9">
        <f>($B$6*C6)/1000</f>
        <v>167018924.97819728</v>
      </c>
      <c r="F6" s="24" t="s">
        <v>13</v>
      </c>
      <c r="G6" s="24" t="s">
        <v>13</v>
      </c>
      <c r="H6" s="24" t="s">
        <v>13</v>
      </c>
      <c r="I6" s="18">
        <v>3.12</v>
      </c>
      <c r="J6" s="8">
        <f>I6/12</f>
        <v>0.26</v>
      </c>
      <c r="K6" s="9">
        <f>($B$6*I6)/1000</f>
        <v>140080388.69139126</v>
      </c>
      <c r="L6" s="34">
        <v>2.33</v>
      </c>
      <c r="M6" s="35">
        <f>L6/12</f>
        <v>0.19416666666666668</v>
      </c>
      <c r="N6" s="9">
        <f>($B$6*L6)/1000</f>
        <v>104611315.91376333</v>
      </c>
      <c r="O6" s="24" t="s">
        <v>13</v>
      </c>
      <c r="P6" s="24" t="s">
        <v>13</v>
      </c>
      <c r="Q6" s="24" t="s">
        <v>13</v>
      </c>
      <c r="R6" s="39">
        <v>6.66</v>
      </c>
      <c r="S6" s="8">
        <f>R6/12</f>
        <v>0.55500000000000005</v>
      </c>
      <c r="T6" s="9">
        <f>($B$6*R6)/1000</f>
        <v>299017752.78354669</v>
      </c>
      <c r="U6" s="24" t="s">
        <v>13</v>
      </c>
      <c r="V6" s="24" t="s">
        <v>13</v>
      </c>
      <c r="W6" s="66" t="s">
        <v>13</v>
      </c>
    </row>
    <row r="7" spans="1:24" ht="21.75" customHeight="1" x14ac:dyDescent="0.25">
      <c r="A7" s="65" t="s">
        <v>42</v>
      </c>
      <c r="B7" s="7">
        <v>24900166135</v>
      </c>
      <c r="C7" s="18">
        <v>3.12</v>
      </c>
      <c r="D7" s="8">
        <f t="shared" ref="D7:D11" si="0">C7/12</f>
        <v>0.26</v>
      </c>
      <c r="E7" s="9">
        <f>($B$7*C7)/1000</f>
        <v>77688518.341199994</v>
      </c>
      <c r="F7" s="24" t="s">
        <v>13</v>
      </c>
      <c r="G7" s="24" t="s">
        <v>13</v>
      </c>
      <c r="H7" s="24" t="s">
        <v>13</v>
      </c>
      <c r="I7" s="18">
        <v>3.12</v>
      </c>
      <c r="J7" s="8">
        <f t="shared" ref="J7:J11" si="1">I7/12</f>
        <v>0.26</v>
      </c>
      <c r="K7" s="9">
        <f>($B$7*I7)/1000</f>
        <v>77688518.341199994</v>
      </c>
      <c r="L7" s="34">
        <v>6.12</v>
      </c>
      <c r="M7" s="35">
        <f t="shared" ref="M7:M11" si="2">L7/12</f>
        <v>0.51</v>
      </c>
      <c r="N7" s="9">
        <f>($B$7*L7)/1000</f>
        <v>152389016.74620003</v>
      </c>
      <c r="O7" s="24" t="s">
        <v>13</v>
      </c>
      <c r="P7" s="24" t="s">
        <v>13</v>
      </c>
      <c r="Q7" s="24" t="s">
        <v>13</v>
      </c>
      <c r="R7" s="39">
        <v>5.7119999999999997</v>
      </c>
      <c r="S7" s="8">
        <f t="shared" ref="S7:S11" si="3">R7/12</f>
        <v>0.47599999999999998</v>
      </c>
      <c r="T7" s="9">
        <f>($B$7*R7)/1000</f>
        <v>142229748.96311998</v>
      </c>
      <c r="U7" s="24" t="s">
        <v>13</v>
      </c>
      <c r="V7" s="24" t="s">
        <v>13</v>
      </c>
      <c r="W7" s="66" t="s">
        <v>13</v>
      </c>
    </row>
    <row r="8" spans="1:24" s="3" customFormat="1" ht="21.75" customHeight="1" x14ac:dyDescent="0.25">
      <c r="A8" s="67" t="s">
        <v>3</v>
      </c>
      <c r="B8" s="10">
        <v>100000000</v>
      </c>
      <c r="C8" s="18">
        <v>0</v>
      </c>
      <c r="D8" s="8">
        <f t="shared" si="0"/>
        <v>0</v>
      </c>
      <c r="E8" s="9">
        <v>0</v>
      </c>
      <c r="F8" s="24" t="s">
        <v>13</v>
      </c>
      <c r="G8" s="24" t="s">
        <v>13</v>
      </c>
      <c r="H8" s="24" t="s">
        <v>13</v>
      </c>
      <c r="I8" s="18">
        <v>0</v>
      </c>
      <c r="J8" s="8">
        <f t="shared" si="1"/>
        <v>0</v>
      </c>
      <c r="K8" s="9">
        <v>0</v>
      </c>
      <c r="L8" s="34">
        <v>0</v>
      </c>
      <c r="M8" s="35">
        <f t="shared" si="2"/>
        <v>0</v>
      </c>
      <c r="N8" s="9">
        <f>($B$8*L8)/1000</f>
        <v>0</v>
      </c>
      <c r="O8" s="24" t="s">
        <v>13</v>
      </c>
      <c r="P8" s="24" t="s">
        <v>13</v>
      </c>
      <c r="Q8" s="24" t="s">
        <v>13</v>
      </c>
      <c r="R8" s="39">
        <v>0</v>
      </c>
      <c r="S8" s="8">
        <f t="shared" si="3"/>
        <v>0</v>
      </c>
      <c r="T8" s="9">
        <f>($B$8*R8)/1000</f>
        <v>0</v>
      </c>
      <c r="U8" s="24" t="s">
        <v>13</v>
      </c>
      <c r="V8" s="24" t="s">
        <v>13</v>
      </c>
      <c r="W8" s="66" t="s">
        <v>13</v>
      </c>
      <c r="X8" s="1"/>
    </row>
    <row r="9" spans="1:24" s="3" customFormat="1" ht="21.75" customHeight="1" x14ac:dyDescent="0.25">
      <c r="A9" s="67" t="s">
        <v>43</v>
      </c>
      <c r="B9" s="10">
        <v>4213195134.2100015</v>
      </c>
      <c r="C9" s="18">
        <v>3.72</v>
      </c>
      <c r="D9" s="8">
        <f t="shared" si="0"/>
        <v>0.31</v>
      </c>
      <c r="E9" s="9">
        <f>($B$9*C9)/1000</f>
        <v>15673085.899261206</v>
      </c>
      <c r="F9" s="24" t="s">
        <v>13</v>
      </c>
      <c r="G9" s="24" t="s">
        <v>13</v>
      </c>
      <c r="H9" s="24" t="s">
        <v>13</v>
      </c>
      <c r="I9" s="18">
        <v>3.12</v>
      </c>
      <c r="J9" s="8">
        <f t="shared" si="1"/>
        <v>0.26</v>
      </c>
      <c r="K9" s="9">
        <f>($B$9*I9)/1000</f>
        <v>13145168.818735205</v>
      </c>
      <c r="L9" s="34">
        <v>3.06</v>
      </c>
      <c r="M9" s="35">
        <f t="shared" si="2"/>
        <v>0.255</v>
      </c>
      <c r="N9" s="9">
        <f>($B$9*L9)/1000</f>
        <v>12892377.110682603</v>
      </c>
      <c r="O9" s="24" t="s">
        <v>13</v>
      </c>
      <c r="P9" s="24" t="s">
        <v>13</v>
      </c>
      <c r="Q9" s="24" t="s">
        <v>13</v>
      </c>
      <c r="R9" s="39">
        <v>6.6959999999999997</v>
      </c>
      <c r="S9" s="8">
        <f t="shared" si="3"/>
        <v>0.55799999999999994</v>
      </c>
      <c r="T9" s="9">
        <f>($B$9*R9)/1000</f>
        <v>28211554.618670169</v>
      </c>
      <c r="U9" s="24" t="s">
        <v>13</v>
      </c>
      <c r="V9" s="24" t="s">
        <v>13</v>
      </c>
      <c r="W9" s="66" t="s">
        <v>13</v>
      </c>
      <c r="X9" s="1"/>
    </row>
    <row r="10" spans="1:24" s="3" customFormat="1" ht="21.75" customHeight="1" x14ac:dyDescent="0.25">
      <c r="A10" s="67" t="s">
        <v>44</v>
      </c>
      <c r="B10" s="38">
        <v>113703618555</v>
      </c>
      <c r="C10" s="19">
        <v>5.28</v>
      </c>
      <c r="D10" s="8">
        <f t="shared" si="0"/>
        <v>0.44</v>
      </c>
      <c r="E10" s="9">
        <f>($B$10*C10)/1000</f>
        <v>600355105.97039998</v>
      </c>
      <c r="F10" s="43" t="s">
        <v>13</v>
      </c>
      <c r="G10" s="43" t="s">
        <v>13</v>
      </c>
      <c r="H10" s="43" t="s">
        <v>13</v>
      </c>
      <c r="I10" s="18">
        <v>3.12</v>
      </c>
      <c r="J10" s="8">
        <f t="shared" si="1"/>
        <v>0.26</v>
      </c>
      <c r="K10" s="9">
        <f>($B$10*I10)/1000</f>
        <v>354755289.89160001</v>
      </c>
      <c r="L10" s="36">
        <v>7.98</v>
      </c>
      <c r="M10" s="35">
        <f t="shared" si="2"/>
        <v>0.66500000000000004</v>
      </c>
      <c r="N10" s="9">
        <f>($B$10*L10)/1000</f>
        <v>907354876.06889999</v>
      </c>
      <c r="O10" s="24" t="s">
        <v>13</v>
      </c>
      <c r="P10" s="24" t="s">
        <v>13</v>
      </c>
      <c r="Q10" s="24" t="s">
        <v>13</v>
      </c>
      <c r="R10" s="40">
        <v>7.476</v>
      </c>
      <c r="S10" s="8">
        <f t="shared" si="3"/>
        <v>0.623</v>
      </c>
      <c r="T10" s="9">
        <f>($B$10*R10)/1000</f>
        <v>850048252.31718004</v>
      </c>
      <c r="U10" s="43" t="s">
        <v>13</v>
      </c>
      <c r="V10" s="43" t="s">
        <v>13</v>
      </c>
      <c r="W10" s="68" t="s">
        <v>13</v>
      </c>
      <c r="X10" s="1"/>
    </row>
    <row r="11" spans="1:24" s="3" customFormat="1" ht="21.75" customHeight="1" thickBot="1" x14ac:dyDescent="0.3">
      <c r="A11" s="69" t="s">
        <v>4</v>
      </c>
      <c r="B11" s="11">
        <v>34850505473.915421</v>
      </c>
      <c r="C11" s="19">
        <v>1.8</v>
      </c>
      <c r="D11" s="8">
        <f t="shared" si="0"/>
        <v>0.15</v>
      </c>
      <c r="E11" s="9">
        <f>($B$11*C11)/1000</f>
        <v>62730909.853047758</v>
      </c>
      <c r="F11" s="43" t="s">
        <v>13</v>
      </c>
      <c r="G11" s="43" t="s">
        <v>13</v>
      </c>
      <c r="H11" s="43" t="s">
        <v>13</v>
      </c>
      <c r="I11" s="18">
        <v>3.12</v>
      </c>
      <c r="J11" s="8">
        <f t="shared" si="1"/>
        <v>0.26</v>
      </c>
      <c r="K11" s="9">
        <f>($B$11*I11)/1000</f>
        <v>108733577.07861611</v>
      </c>
      <c r="L11" s="36">
        <v>14.5</v>
      </c>
      <c r="M11" s="35">
        <f t="shared" si="2"/>
        <v>1.2083333333333333</v>
      </c>
      <c r="N11" s="9">
        <f>($B$11*L11)/1000</f>
        <v>505332329.3717736</v>
      </c>
      <c r="O11" s="24" t="s">
        <v>13</v>
      </c>
      <c r="P11" s="24" t="s">
        <v>13</v>
      </c>
      <c r="Q11" s="24" t="s">
        <v>13</v>
      </c>
      <c r="R11" s="40">
        <v>3.3479999999999999</v>
      </c>
      <c r="S11" s="8">
        <f t="shared" si="3"/>
        <v>0.27899999999999997</v>
      </c>
      <c r="T11" s="9">
        <f>($B$11*R11)/1000</f>
        <v>116679492.32666883</v>
      </c>
      <c r="U11" s="43" t="s">
        <v>13</v>
      </c>
      <c r="V11" s="43" t="s">
        <v>13</v>
      </c>
      <c r="W11" s="68" t="s">
        <v>13</v>
      </c>
      <c r="X11" s="1"/>
    </row>
    <row r="12" spans="1:24" s="3" customFormat="1" ht="24.95" customHeight="1" thickTop="1" thickBot="1" x14ac:dyDescent="0.3">
      <c r="A12" s="70" t="s">
        <v>12</v>
      </c>
      <c r="B12" s="12">
        <f>SUM(B6:B11)</f>
        <v>222665045776.13544</v>
      </c>
      <c r="C12" s="20"/>
      <c r="D12" s="13"/>
      <c r="E12" s="15">
        <f>SUM(E6:E11)</f>
        <v>923466545.04210615</v>
      </c>
      <c r="F12" s="22"/>
      <c r="G12" s="23"/>
      <c r="H12" s="25" t="s">
        <v>47</v>
      </c>
      <c r="I12" s="26"/>
      <c r="J12" s="27"/>
      <c r="K12" s="44">
        <f>SUM(K6:K11)</f>
        <v>694402942.82154262</v>
      </c>
      <c r="L12" s="26"/>
      <c r="M12" s="27"/>
      <c r="N12" s="21">
        <f>SUM(N6:N11)</f>
        <v>1682579915.2113194</v>
      </c>
      <c r="O12" s="22"/>
      <c r="P12" s="23"/>
      <c r="Q12" s="25" t="s">
        <v>47</v>
      </c>
      <c r="R12" s="20"/>
      <c r="S12" s="13"/>
      <c r="T12" s="15">
        <f>SUM(T6:T11)</f>
        <v>1436186801.0091856</v>
      </c>
      <c r="U12" s="22"/>
      <c r="V12" s="23"/>
      <c r="W12" s="71" t="s">
        <v>47</v>
      </c>
      <c r="X12" s="1"/>
    </row>
    <row r="13" spans="1:24" s="3" customFormat="1" ht="21.75" customHeight="1" thickTop="1" x14ac:dyDescent="0.25">
      <c r="A13" s="72" t="s">
        <v>31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5"/>
      <c r="V13" s="45"/>
      <c r="W13" s="73"/>
      <c r="X13" s="1"/>
    </row>
    <row r="14" spans="1:24" s="3" customFormat="1" ht="21.75" customHeight="1" thickBot="1" x14ac:dyDescent="0.3">
      <c r="A14" s="74" t="s">
        <v>32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75"/>
      <c r="X14" s="1"/>
    </row>
    <row r="15" spans="1:24" s="3" customFormat="1" ht="63.75" thickBot="1" x14ac:dyDescent="0.3">
      <c r="A15" s="4" t="s">
        <v>8</v>
      </c>
      <c r="B15" s="5" t="s">
        <v>6</v>
      </c>
      <c r="C15" s="16" t="s">
        <v>0</v>
      </c>
      <c r="D15" s="6" t="s">
        <v>5</v>
      </c>
      <c r="E15" s="17" t="s">
        <v>7</v>
      </c>
      <c r="F15" s="16" t="s">
        <v>0</v>
      </c>
      <c r="G15" s="6" t="s">
        <v>5</v>
      </c>
      <c r="H15" s="17" t="s">
        <v>7</v>
      </c>
      <c r="I15" s="16" t="s">
        <v>0</v>
      </c>
      <c r="J15" s="6" t="s">
        <v>5</v>
      </c>
      <c r="K15" s="17" t="s">
        <v>7</v>
      </c>
      <c r="L15" s="16" t="s">
        <v>0</v>
      </c>
      <c r="M15" s="6" t="s">
        <v>5</v>
      </c>
      <c r="N15" s="17" t="s">
        <v>7</v>
      </c>
      <c r="O15" s="16" t="s">
        <v>0</v>
      </c>
      <c r="P15" s="6" t="s">
        <v>5</v>
      </c>
      <c r="Q15" s="17" t="s">
        <v>7</v>
      </c>
      <c r="R15" s="16" t="s">
        <v>0</v>
      </c>
      <c r="S15" s="6" t="s">
        <v>5</v>
      </c>
      <c r="T15" s="17" t="s">
        <v>7</v>
      </c>
      <c r="U15" s="16" t="s">
        <v>0</v>
      </c>
      <c r="V15" s="6" t="s">
        <v>5</v>
      </c>
      <c r="W15" s="6" t="s">
        <v>7</v>
      </c>
      <c r="X15" s="1"/>
    </row>
    <row r="16" spans="1:24" s="3" customFormat="1" ht="31.5" x14ac:dyDescent="0.25">
      <c r="A16" s="76" t="s">
        <v>9</v>
      </c>
      <c r="B16" s="14">
        <v>35848772686.020004</v>
      </c>
      <c r="C16" s="24" t="s">
        <v>13</v>
      </c>
      <c r="D16" s="24" t="s">
        <v>13</v>
      </c>
      <c r="E16" s="24" t="s">
        <v>13</v>
      </c>
      <c r="F16" s="39">
        <v>2.0830000000000002</v>
      </c>
      <c r="G16" s="8">
        <f>F16/12</f>
        <v>0.17358333333333334</v>
      </c>
      <c r="H16" s="9">
        <f>($B$16*F16)/1000</f>
        <v>74672993.50497967</v>
      </c>
      <c r="I16" s="18">
        <v>1.56</v>
      </c>
      <c r="J16" s="8">
        <f>I16/12</f>
        <v>0.13</v>
      </c>
      <c r="K16" s="9">
        <f>($B$16*I16)/1000</f>
        <v>55924085.390191205</v>
      </c>
      <c r="L16" s="24" t="s">
        <v>13</v>
      </c>
      <c r="M16" s="24" t="s">
        <v>13</v>
      </c>
      <c r="N16" s="24" t="s">
        <v>13</v>
      </c>
      <c r="O16" s="18">
        <v>0.94</v>
      </c>
      <c r="P16" s="8">
        <f>O16/12</f>
        <v>7.8333333333333324E-2</v>
      </c>
      <c r="Q16" s="9">
        <f>B16*O16/1000</f>
        <v>33697846.3248588</v>
      </c>
      <c r="R16" s="24" t="s">
        <v>13</v>
      </c>
      <c r="S16" s="24" t="s">
        <v>13</v>
      </c>
      <c r="T16" s="24" t="s">
        <v>13</v>
      </c>
      <c r="U16" s="18">
        <v>1.08</v>
      </c>
      <c r="V16" s="8">
        <f>U16/12</f>
        <v>9.0000000000000011E-2</v>
      </c>
      <c r="W16" s="77">
        <f>($B$16*U16)/1000</f>
        <v>38716674.500901602</v>
      </c>
      <c r="X16" s="1"/>
    </row>
    <row r="17" spans="1:24" s="3" customFormat="1" ht="31.5" x14ac:dyDescent="0.25">
      <c r="A17" s="76" t="s">
        <v>10</v>
      </c>
      <c r="B17" s="14">
        <v>7755355098.4499998</v>
      </c>
      <c r="C17" s="24" t="s">
        <v>13</v>
      </c>
      <c r="D17" s="24" t="s">
        <v>13</v>
      </c>
      <c r="E17" s="24" t="s">
        <v>13</v>
      </c>
      <c r="F17" s="39">
        <v>2.0830000000000002</v>
      </c>
      <c r="G17" s="8">
        <f t="shared" ref="G17:G18" si="4">F17/12</f>
        <v>0.17358333333333334</v>
      </c>
      <c r="H17" s="9">
        <f>($B$17*F17)/1000</f>
        <v>16154404.67007135</v>
      </c>
      <c r="I17" s="18">
        <v>1.56</v>
      </c>
      <c r="J17" s="8">
        <f t="shared" ref="J17" si="5">I17/12</f>
        <v>0.13</v>
      </c>
      <c r="K17" s="9">
        <f>($B$17*I17)/1000</f>
        <v>12098353.953582</v>
      </c>
      <c r="L17" s="24" t="s">
        <v>13</v>
      </c>
      <c r="M17" s="24" t="s">
        <v>13</v>
      </c>
      <c r="N17" s="24" t="s">
        <v>13</v>
      </c>
      <c r="O17" s="18">
        <v>0.94</v>
      </c>
      <c r="P17" s="8">
        <f t="shared" ref="P17:P18" si="6">O17/12</f>
        <v>7.8333333333333324E-2</v>
      </c>
      <c r="Q17" s="9">
        <f>B17*O17/1000</f>
        <v>7290033.7925429996</v>
      </c>
      <c r="R17" s="24" t="s">
        <v>13</v>
      </c>
      <c r="S17" s="24" t="s">
        <v>13</v>
      </c>
      <c r="T17" s="24" t="s">
        <v>13</v>
      </c>
      <c r="U17" s="18">
        <v>1.08</v>
      </c>
      <c r="V17" s="8">
        <f t="shared" ref="V17:V18" si="7">U17/12</f>
        <v>9.0000000000000011E-2</v>
      </c>
      <c r="W17" s="77">
        <f>($B$17*U17)/1000</f>
        <v>8375783.5063260002</v>
      </c>
      <c r="X17" s="1"/>
    </row>
    <row r="18" spans="1:24" s="3" customFormat="1" ht="32.25" thickBot="1" x14ac:dyDescent="0.3">
      <c r="A18" s="76" t="s">
        <v>11</v>
      </c>
      <c r="B18" s="14">
        <v>81267346612.580002</v>
      </c>
      <c r="C18" s="24" t="s">
        <v>13</v>
      </c>
      <c r="D18" s="24" t="s">
        <v>13</v>
      </c>
      <c r="E18" s="24" t="s">
        <v>13</v>
      </c>
      <c r="F18" s="39">
        <v>1.333</v>
      </c>
      <c r="G18" s="8">
        <f t="shared" si="4"/>
        <v>0.11108333333333333</v>
      </c>
      <c r="H18" s="9">
        <f>($B$18*F18)/1000</f>
        <v>108329373.03456914</v>
      </c>
      <c r="I18" s="18">
        <v>1.2</v>
      </c>
      <c r="J18" s="8">
        <f>I18/12</f>
        <v>9.9999999999999992E-2</v>
      </c>
      <c r="K18" s="9">
        <f>($B$18*I18)/1000</f>
        <v>97520815.935095996</v>
      </c>
      <c r="L18" s="24" t="s">
        <v>13</v>
      </c>
      <c r="M18" s="24" t="s">
        <v>13</v>
      </c>
      <c r="N18" s="24" t="s">
        <v>13</v>
      </c>
      <c r="O18" s="18">
        <v>0.94</v>
      </c>
      <c r="P18" s="8">
        <f t="shared" si="6"/>
        <v>7.8333333333333324E-2</v>
      </c>
      <c r="Q18" s="9">
        <f>B18*O18/1000</f>
        <v>76391305.815825194</v>
      </c>
      <c r="R18" s="24" t="s">
        <v>13</v>
      </c>
      <c r="S18" s="24" t="s">
        <v>13</v>
      </c>
      <c r="T18" s="24" t="s">
        <v>13</v>
      </c>
      <c r="U18" s="18">
        <v>1.08</v>
      </c>
      <c r="V18" s="8">
        <f t="shared" si="7"/>
        <v>9.0000000000000011E-2</v>
      </c>
      <c r="W18" s="77">
        <f>($B$18*U18)/1000</f>
        <v>87768734.341586411</v>
      </c>
      <c r="X18" s="1"/>
    </row>
    <row r="19" spans="1:24" s="3" customFormat="1" ht="24.95" customHeight="1" thickTop="1" thickBot="1" x14ac:dyDescent="0.3">
      <c r="A19" s="78" t="s">
        <v>45</v>
      </c>
      <c r="B19" s="79">
        <f>SUM(B16:B18)</f>
        <v>124871474397.05</v>
      </c>
      <c r="C19" s="80"/>
      <c r="D19" s="81"/>
      <c r="E19" s="82" t="s">
        <v>47</v>
      </c>
      <c r="F19" s="83"/>
      <c r="G19" s="84"/>
      <c r="H19" s="85">
        <f>SUM(H16:H18)</f>
        <v>199156771.20962018</v>
      </c>
      <c r="I19" s="83"/>
      <c r="J19" s="84"/>
      <c r="K19" s="85">
        <f>SUM(K16:K18)</f>
        <v>165543255.27886921</v>
      </c>
      <c r="L19" s="80"/>
      <c r="M19" s="81"/>
      <c r="N19" s="82" t="s">
        <v>47</v>
      </c>
      <c r="O19" s="83"/>
      <c r="P19" s="84"/>
      <c r="Q19" s="86">
        <f>SUM(Q16:Q18)</f>
        <v>117379185.933227</v>
      </c>
      <c r="R19" s="80"/>
      <c r="S19" s="81"/>
      <c r="T19" s="82" t="s">
        <v>47</v>
      </c>
      <c r="U19" s="83"/>
      <c r="V19" s="84"/>
      <c r="W19" s="87">
        <f>SUM(W16:W18)</f>
        <v>134861192.34881401</v>
      </c>
      <c r="X19" s="1"/>
    </row>
    <row r="22" spans="1:24" x14ac:dyDescent="0.25">
      <c r="A22" s="121" t="s">
        <v>33</v>
      </c>
      <c r="B22" s="121"/>
      <c r="C22" s="90" t="s">
        <v>38</v>
      </c>
      <c r="D22" s="91"/>
      <c r="E22" s="92"/>
      <c r="F22" s="90" t="s">
        <v>38</v>
      </c>
      <c r="G22" s="91"/>
      <c r="H22" s="92"/>
      <c r="I22" s="90" t="s">
        <v>38</v>
      </c>
      <c r="J22" s="91"/>
      <c r="K22" s="92"/>
      <c r="L22" s="90" t="s">
        <v>38</v>
      </c>
      <c r="M22" s="91"/>
      <c r="N22" s="92"/>
      <c r="O22" s="90" t="s">
        <v>38</v>
      </c>
      <c r="P22" s="91"/>
      <c r="Q22" s="92"/>
      <c r="R22" s="90" t="s">
        <v>38</v>
      </c>
      <c r="S22" s="91"/>
      <c r="T22" s="92"/>
      <c r="U22" s="90" t="s">
        <v>38</v>
      </c>
      <c r="V22" s="91"/>
      <c r="W22" s="92"/>
    </row>
    <row r="23" spans="1:24" x14ac:dyDescent="0.25">
      <c r="A23" s="121" t="s">
        <v>46</v>
      </c>
      <c r="B23" s="121"/>
      <c r="C23" s="111">
        <v>0.05</v>
      </c>
      <c r="D23" s="112"/>
      <c r="E23" s="113"/>
      <c r="F23" s="111">
        <v>0.05</v>
      </c>
      <c r="G23" s="112"/>
      <c r="H23" s="113"/>
      <c r="I23" s="111">
        <v>0.05</v>
      </c>
      <c r="J23" s="112"/>
      <c r="K23" s="113"/>
      <c r="L23" s="111">
        <v>0.05</v>
      </c>
      <c r="M23" s="112"/>
      <c r="N23" s="113"/>
      <c r="O23" s="111">
        <v>0.05</v>
      </c>
      <c r="P23" s="112"/>
      <c r="Q23" s="113"/>
      <c r="R23" s="111">
        <v>0.05</v>
      </c>
      <c r="S23" s="112"/>
      <c r="T23" s="113"/>
      <c r="U23" s="111">
        <v>0.05</v>
      </c>
      <c r="V23" s="112"/>
      <c r="W23" s="113"/>
    </row>
  </sheetData>
  <sheetProtection algorithmName="SHA-512" hashValue="akjjrBlGljbCTaLCJyclouaeH4+b+wcWvnMT9/y4H8zp5aD5DHkjC89NG4xr5LkGRwDK2cMz8XO0LOdTY9bd5Q==" saltValue="ARpsF5PW/uRCW4XrrR5zUg==" spinCount="100000" sheet="1" objects="1" scenarios="1"/>
  <mergeCells count="27">
    <mergeCell ref="B1:W1"/>
    <mergeCell ref="A3:A4"/>
    <mergeCell ref="A2:W2"/>
    <mergeCell ref="U23:W23"/>
    <mergeCell ref="U3:W3"/>
    <mergeCell ref="A22:B22"/>
    <mergeCell ref="A23:B23"/>
    <mergeCell ref="C22:E22"/>
    <mergeCell ref="C23:E23"/>
    <mergeCell ref="F22:H22"/>
    <mergeCell ref="I22:K22"/>
    <mergeCell ref="L22:N22"/>
    <mergeCell ref="O22:Q22"/>
    <mergeCell ref="R22:T22"/>
    <mergeCell ref="U22:W22"/>
    <mergeCell ref="F23:H23"/>
    <mergeCell ref="B3:B4"/>
    <mergeCell ref="R3:T3"/>
    <mergeCell ref="L3:N3"/>
    <mergeCell ref="O3:Q3"/>
    <mergeCell ref="O23:Q23"/>
    <mergeCell ref="R23:T23"/>
    <mergeCell ref="C3:E3"/>
    <mergeCell ref="F3:H3"/>
    <mergeCell ref="I3:K3"/>
    <mergeCell ref="I23:K23"/>
    <mergeCell ref="L23:N23"/>
  </mergeCells>
  <printOptions horizontalCentered="1" verticalCentered="1"/>
  <pageMargins left="0.17" right="0.17" top="0.43" bottom="0.41" header="0.17" footer="0.17"/>
  <pageSetup scale="38" orientation="landscape" r:id="rId1"/>
  <headerFooter>
    <oddHeader>&amp;F</oddHeader>
    <oddFooter>&amp;A</oddFooter>
  </headerFooter>
  <ignoredErrors>
    <ignoredError sqref="S11 S8:S9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0"/>
  <sheetViews>
    <sheetView showGridLines="0" workbookViewId="0">
      <selection activeCell="F5" sqref="F5:G5"/>
    </sheetView>
  </sheetViews>
  <sheetFormatPr baseColWidth="10" defaultRowHeight="15.75" x14ac:dyDescent="0.25"/>
  <cols>
    <col min="1" max="1" width="42.125" style="28" bestFit="1" customWidth="1"/>
    <col min="2" max="16" width="8.625" style="28" customWidth="1"/>
    <col min="17" max="16384" width="11" style="28"/>
  </cols>
  <sheetData>
    <row r="1" spans="1:15" ht="42.75" customHeight="1" x14ac:dyDescent="0.25"/>
    <row r="2" spans="1:15" ht="27.75" customHeight="1" x14ac:dyDescent="0.25">
      <c r="A2" s="133" t="s">
        <v>51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spans="1:15" ht="60.75" customHeight="1" x14ac:dyDescent="0.25">
      <c r="A3" s="54"/>
      <c r="B3" s="130" t="s">
        <v>26</v>
      </c>
      <c r="C3" s="130"/>
      <c r="D3" s="130" t="s">
        <v>27</v>
      </c>
      <c r="E3" s="130"/>
      <c r="F3" s="130" t="s">
        <v>28</v>
      </c>
      <c r="G3" s="130"/>
      <c r="H3" s="136" t="s">
        <v>17</v>
      </c>
      <c r="I3" s="136"/>
      <c r="J3" s="130" t="s">
        <v>29</v>
      </c>
      <c r="K3" s="130"/>
      <c r="L3" s="130" t="s">
        <v>34</v>
      </c>
      <c r="M3" s="130"/>
      <c r="N3" s="130" t="s">
        <v>30</v>
      </c>
      <c r="O3" s="130"/>
    </row>
    <row r="4" spans="1:15" s="88" customFormat="1" x14ac:dyDescent="0.25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s="48" customFormat="1" x14ac:dyDescent="0.25">
      <c r="A5" s="55" t="s">
        <v>12</v>
      </c>
      <c r="B5" s="126">
        <v>923466545.04210615</v>
      </c>
      <c r="C5" s="127"/>
      <c r="D5" s="126" t="s">
        <v>47</v>
      </c>
      <c r="E5" s="127"/>
      <c r="F5" s="128">
        <v>694402942.82154262</v>
      </c>
      <c r="G5" s="129"/>
      <c r="H5" s="126">
        <v>1682579915.2113194</v>
      </c>
      <c r="I5" s="127"/>
      <c r="J5" s="126" t="s">
        <v>47</v>
      </c>
      <c r="K5" s="127"/>
      <c r="L5" s="126">
        <v>1436186801.0091856</v>
      </c>
      <c r="M5" s="127"/>
      <c r="N5" s="126" t="s">
        <v>47</v>
      </c>
      <c r="O5" s="127"/>
    </row>
    <row r="6" spans="1:15" s="89" customFormat="1" x14ac:dyDescent="0.25">
      <c r="A6" s="56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  <c r="O6" s="58"/>
    </row>
    <row r="7" spans="1:15" s="48" customFormat="1" x14ac:dyDescent="0.25">
      <c r="A7" s="52" t="s">
        <v>45</v>
      </c>
      <c r="B7" s="126" t="s">
        <v>47</v>
      </c>
      <c r="C7" s="127"/>
      <c r="D7" s="126">
        <v>199156771.20962018</v>
      </c>
      <c r="E7" s="127"/>
      <c r="F7" s="126">
        <v>165543255.27886921</v>
      </c>
      <c r="G7" s="127"/>
      <c r="H7" s="126" t="s">
        <v>47</v>
      </c>
      <c r="I7" s="127"/>
      <c r="J7" s="131">
        <v>117379185.933227</v>
      </c>
      <c r="K7" s="132"/>
      <c r="L7" s="126" t="s">
        <v>47</v>
      </c>
      <c r="M7" s="127"/>
      <c r="N7" s="126">
        <v>134861192.34881401</v>
      </c>
      <c r="O7" s="127"/>
    </row>
    <row r="8" spans="1:15" x14ac:dyDescent="0.25">
      <c r="A8" s="59"/>
      <c r="B8" s="59"/>
      <c r="C8" s="59"/>
      <c r="D8" s="59"/>
      <c r="E8" s="59"/>
      <c r="F8" s="59"/>
      <c r="G8" s="59"/>
      <c r="H8" s="60"/>
      <c r="I8" s="60"/>
      <c r="J8" s="59"/>
      <c r="K8" s="59"/>
      <c r="L8" s="59"/>
      <c r="M8" s="59"/>
      <c r="N8" s="59"/>
      <c r="O8" s="59"/>
    </row>
    <row r="9" spans="1:15" x14ac:dyDescent="0.25">
      <c r="A9" s="61" t="s">
        <v>33</v>
      </c>
      <c r="B9" s="124" t="s">
        <v>48</v>
      </c>
      <c r="C9" s="125"/>
      <c r="D9" s="124" t="s">
        <v>48</v>
      </c>
      <c r="E9" s="125"/>
      <c r="F9" s="124" t="s">
        <v>48</v>
      </c>
      <c r="G9" s="125"/>
      <c r="H9" s="124" t="s">
        <v>48</v>
      </c>
      <c r="I9" s="125"/>
      <c r="J9" s="124" t="s">
        <v>48</v>
      </c>
      <c r="K9" s="125"/>
      <c r="L9" s="124" t="s">
        <v>48</v>
      </c>
      <c r="M9" s="125"/>
      <c r="N9" s="124" t="s">
        <v>48</v>
      </c>
      <c r="O9" s="125"/>
    </row>
    <row r="10" spans="1:15" x14ac:dyDescent="0.25">
      <c r="A10" s="61" t="s">
        <v>46</v>
      </c>
      <c r="B10" s="122">
        <v>0.05</v>
      </c>
      <c r="C10" s="123"/>
      <c r="D10" s="122">
        <v>0.05</v>
      </c>
      <c r="E10" s="123"/>
      <c r="F10" s="122">
        <v>0.05</v>
      </c>
      <c r="G10" s="123"/>
      <c r="H10" s="122">
        <v>0.05</v>
      </c>
      <c r="I10" s="123"/>
      <c r="J10" s="122">
        <v>0.05</v>
      </c>
      <c r="K10" s="123"/>
      <c r="L10" s="122">
        <v>0.05</v>
      </c>
      <c r="M10" s="123"/>
      <c r="N10" s="122">
        <v>0.05</v>
      </c>
      <c r="O10" s="123"/>
    </row>
  </sheetData>
  <sheetProtection algorithmName="SHA-512" hashValue="9HWophhiLw4bLIa2wEi2R0j2/RLBxO2+Q192lvLXKfvZvu+FPTpgX40FhviMXPuU9mn4SQ5920UsSV8QNofqhg==" saltValue="SvVuLuUVa0WkBhdiEcH5Cw==" spinCount="100000" sheet="1" objects="1" scenarios="1"/>
  <mergeCells count="36">
    <mergeCell ref="A2:O2"/>
    <mergeCell ref="B3:C3"/>
    <mergeCell ref="D3:E3"/>
    <mergeCell ref="F3:G3"/>
    <mergeCell ref="H3:I3"/>
    <mergeCell ref="J3:K3"/>
    <mergeCell ref="N3:O3"/>
    <mergeCell ref="N9:O9"/>
    <mergeCell ref="H7:I7"/>
    <mergeCell ref="L3:M3"/>
    <mergeCell ref="L10:M10"/>
    <mergeCell ref="N10:O10"/>
    <mergeCell ref="H5:I5"/>
    <mergeCell ref="J5:K5"/>
    <mergeCell ref="J7:K7"/>
    <mergeCell ref="L5:M5"/>
    <mergeCell ref="L7:M7"/>
    <mergeCell ref="N5:O5"/>
    <mergeCell ref="N7:O7"/>
    <mergeCell ref="H9:I9"/>
    <mergeCell ref="J9:K9"/>
    <mergeCell ref="L9:M9"/>
    <mergeCell ref="B9:C9"/>
    <mergeCell ref="B7:C7"/>
    <mergeCell ref="D5:E5"/>
    <mergeCell ref="B5:C5"/>
    <mergeCell ref="F5:G5"/>
    <mergeCell ref="F7:G7"/>
    <mergeCell ref="D7:E7"/>
    <mergeCell ref="D9:E9"/>
    <mergeCell ref="F9:G9"/>
    <mergeCell ref="B10:C10"/>
    <mergeCell ref="D10:E10"/>
    <mergeCell ref="F10:G10"/>
    <mergeCell ref="H10:I10"/>
    <mergeCell ref="J10:K10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ENTREGA DE OFERTAS</vt:lpstr>
      <vt:lpstr>ADJUDICACION LICITACION</vt:lpstr>
      <vt:lpstr>RESUMEN ADJUDICACION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Francisco Monroy Mendoza</dc:creator>
  <cp:lastModifiedBy>Sandra Patricia Munoz Davila</cp:lastModifiedBy>
  <cp:lastPrinted>2018-09-20T20:19:24Z</cp:lastPrinted>
  <dcterms:created xsi:type="dcterms:W3CDTF">2016-07-25T17:22:27Z</dcterms:created>
  <dcterms:modified xsi:type="dcterms:W3CDTF">2018-09-20T20:33:04Z</dcterms:modified>
</cp:coreProperties>
</file>